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Users/mateo/Library/Mobile Documents/com~apple~CloudDocs/CESSA/4º Semestre/Ingeniería de Costos/"/>
    </mc:Choice>
  </mc:AlternateContent>
  <xr:revisionPtr revIDLastSave="0" documentId="13_ncr:1_{EA9453A4-016D-6A4C-A09F-CA3A17810EB8}" xr6:coauthVersionLast="47" xr6:coauthVersionMax="47" xr10:uidLastSave="{00000000-0000-0000-0000-000000000000}"/>
  <bookViews>
    <workbookView xWindow="12400" yWindow="500" windowWidth="21200" windowHeight="19600" xr2:uid="{88C225BD-161A-4CA5-9F2D-33B55DE73CF3}"/>
  </bookViews>
  <sheets>
    <sheet name="Receta" sheetId="1" r:id="rId1"/>
    <sheet name="Costo unitario" sheetId="4" r:id="rId2"/>
    <sheet name="Rendimiento" sheetId="2"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H7" i="1"/>
  <c r="I11" i="1"/>
  <c r="E16" i="1"/>
  <c r="F16" i="1" s="1"/>
  <c r="E17" i="1"/>
  <c r="F17" i="1" s="1"/>
  <c r="E19" i="1"/>
  <c r="F19" i="1" s="1"/>
  <c r="E20" i="1"/>
  <c r="F20" i="1" s="1"/>
  <c r="E21" i="1"/>
  <c r="H21" i="1" s="1"/>
  <c r="E23" i="1"/>
  <c r="E24" i="1"/>
  <c r="F24" i="1" s="1"/>
  <c r="E25" i="1"/>
  <c r="E26" i="1"/>
  <c r="H18" i="1"/>
  <c r="H22" i="1"/>
  <c r="B10" i="1"/>
  <c r="H15" i="1"/>
  <c r="G21" i="1"/>
  <c r="G22" i="1"/>
  <c r="G23" i="1"/>
  <c r="G24" i="1"/>
  <c r="H24" i="1" s="1"/>
  <c r="G25" i="1"/>
  <c r="G26" i="1"/>
  <c r="H26" i="1" s="1"/>
  <c r="G20" i="1"/>
  <c r="G19" i="1"/>
  <c r="G18" i="1"/>
  <c r="G17" i="1"/>
  <c r="G16" i="1"/>
  <c r="I10" i="1"/>
  <c r="H10" i="1"/>
  <c r="F18" i="1"/>
  <c r="F22" i="1"/>
  <c r="F26" i="1"/>
  <c r="F15" i="1"/>
  <c r="D26" i="1"/>
  <c r="D22" i="1"/>
  <c r="D21" i="1"/>
  <c r="D20" i="1"/>
  <c r="D18" i="1"/>
  <c r="D15" i="1"/>
  <c r="F11" i="4"/>
  <c r="F12" i="4"/>
  <c r="F13" i="4"/>
  <c r="F14" i="4"/>
  <c r="F15" i="4"/>
  <c r="F16" i="4"/>
  <c r="F17" i="4"/>
  <c r="F18" i="4"/>
  <c r="F10" i="4"/>
  <c r="H8" i="2"/>
  <c r="H9" i="2"/>
  <c r="H10" i="2"/>
  <c r="H11" i="2"/>
  <c r="H12" i="2"/>
  <c r="H7" i="2"/>
  <c r="G8" i="2"/>
  <c r="G9" i="2"/>
  <c r="G10" i="2"/>
  <c r="G11" i="2"/>
  <c r="G12" i="2"/>
  <c r="G7" i="2"/>
  <c r="E8" i="2"/>
  <c r="E9" i="2"/>
  <c r="E10" i="2"/>
  <c r="E11" i="2"/>
  <c r="E12" i="2"/>
  <c r="E7" i="2"/>
  <c r="H25" i="1" l="1"/>
  <c r="H23" i="1"/>
  <c r="F21" i="1"/>
  <c r="F27" i="1" s="1"/>
  <c r="F28" i="1" s="1"/>
  <c r="H17" i="1"/>
  <c r="F25" i="1"/>
  <c r="H20" i="1"/>
  <c r="F23" i="1"/>
  <c r="H19" i="1"/>
  <c r="H16" i="1"/>
  <c r="H27" i="1" l="1"/>
  <c r="H28" i="1" s="1"/>
  <c r="F30" i="1"/>
  <c r="F32" i="1" s="1"/>
  <c r="F31" i="1"/>
  <c r="H31" i="1"/>
  <c r="H30" i="1"/>
  <c r="H32" i="1" s="1"/>
</calcChain>
</file>

<file path=xl/sharedStrings.xml><?xml version="1.0" encoding="utf-8"?>
<sst xmlns="http://schemas.openxmlformats.org/spreadsheetml/2006/main" count="123" uniqueCount="74">
  <si>
    <t>Ingrediente</t>
  </si>
  <si>
    <t>Cantidad</t>
  </si>
  <si>
    <t>Unidad</t>
  </si>
  <si>
    <t>Importe</t>
  </si>
  <si>
    <t>Costo</t>
  </si>
  <si>
    <t>unitario</t>
  </si>
  <si>
    <t>Costo total</t>
  </si>
  <si>
    <t>Precio de venta</t>
  </si>
  <si>
    <t>Utilidad</t>
  </si>
  <si>
    <t>% de costo</t>
  </si>
  <si>
    <t>% de utilidad</t>
  </si>
  <si>
    <t>Rendimiento:</t>
  </si>
  <si>
    <t>Tamaño de la porción:</t>
  </si>
  <si>
    <t>Tipo de receta:</t>
  </si>
  <si>
    <t>Clasificación:</t>
  </si>
  <si>
    <t>Costo unitario</t>
  </si>
  <si>
    <t>Unidad:</t>
  </si>
  <si>
    <t>Número de porciones:</t>
  </si>
  <si>
    <t>PRUEBAS DE RENDIMIENTO</t>
  </si>
  <si>
    <t>PESO</t>
  </si>
  <si>
    <t>PESO DE LA</t>
  </si>
  <si>
    <t>% DE</t>
  </si>
  <si>
    <t>MATERIA PRIMA</t>
  </si>
  <si>
    <t>UNIDAD</t>
  </si>
  <si>
    <t>BRUTO</t>
  </si>
  <si>
    <t>NETO</t>
  </si>
  <si>
    <t>MERMA</t>
  </si>
  <si>
    <t>RENDIM.</t>
  </si>
  <si>
    <t>COSTO  UNITARIO  DE  MATERIA  PRIMA</t>
  </si>
  <si>
    <t>COSTO</t>
  </si>
  <si>
    <t>INGREDIENTE</t>
  </si>
  <si>
    <t>PRESENTACIÓN</t>
  </si>
  <si>
    <t>PRECIO</t>
  </si>
  <si>
    <t>DE</t>
  </si>
  <si>
    <t>UNITARIO</t>
  </si>
  <si>
    <t>RECETA</t>
  </si>
  <si>
    <t>kg</t>
  </si>
  <si>
    <t>% de</t>
  </si>
  <si>
    <t>Rendimiento</t>
  </si>
  <si>
    <t>Jitomate guaje</t>
  </si>
  <si>
    <t>porción</t>
  </si>
  <si>
    <t>Bacalao</t>
  </si>
  <si>
    <t>Aceituna sin hueso serpis</t>
  </si>
  <si>
    <t>Alcaparra</t>
  </si>
  <si>
    <t>Puré de tomate</t>
  </si>
  <si>
    <t>Papa cambray</t>
  </si>
  <si>
    <t>Ajo</t>
  </si>
  <si>
    <t>Cebolla</t>
  </si>
  <si>
    <t>Chile güero</t>
  </si>
  <si>
    <t>Aceite de oliva</t>
  </si>
  <si>
    <t>Perejil lacio fresco</t>
  </si>
  <si>
    <t>lt</t>
  </si>
  <si>
    <t>Aceituna sin hueso</t>
  </si>
  <si>
    <t>Puré de jitomate</t>
  </si>
  <si>
    <t>Almendra entera</t>
  </si>
  <si>
    <t>Perejil lacio</t>
  </si>
  <si>
    <t>Frasco de 350 gr</t>
  </si>
  <si>
    <t>Frasco de 150 gr</t>
  </si>
  <si>
    <t>Lata de  3 litros</t>
  </si>
  <si>
    <t>Bulto de 20 kg</t>
  </si>
  <si>
    <t>Red de 75 gr</t>
  </si>
  <si>
    <t>Lata de 500 gr</t>
  </si>
  <si>
    <t>Botella de 750 ml</t>
  </si>
  <si>
    <t>Bolsa de 250 gr</t>
  </si>
  <si>
    <t>Manojo de 120 g</t>
  </si>
  <si>
    <t>CONVERSIÓN</t>
  </si>
  <si>
    <t>Rendimiento Nuevo</t>
  </si>
  <si>
    <t>Tamaño Porción</t>
  </si>
  <si>
    <t>Número Porciones</t>
  </si>
  <si>
    <t>Factor Conversión</t>
  </si>
  <si>
    <t>Esta receta rinde 32 porciones de 200 gr, misma que se desea rinda para 892 poorciones de 230 gr Deberás determinar las cantidades de cada ingrediente así como el costo total de la receta con el nuevo rendimiento. Se desea que el costo de la receta con conversión se exprese en Kg.</t>
  </si>
  <si>
    <t>BACALAO A LA VIZCAÍNA</t>
  </si>
  <si>
    <t>Kg</t>
  </si>
  <si>
    <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</si>
</sst>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0.000"/>
    <numFmt numFmtId="166" formatCode="[$$-409]#,##0.00"/>
  </numFmts>
  <fonts count="8">
    <font>
      <sz val="10"/>
      <name val="Arial"/>
    </font>
    <font>
      <sz val="10"/>
      <name val="Arial"/>
      <family val="2"/>
    </font>
    <font>
      <sz val="8"/>
      <name val="Arial"/>
      <family val="2"/>
    </font>
    <font>
      <b/>
      <i/>
      <sz val="14"/>
      <color indexed="9"/>
      <name val="Trebuchet MS Bold Italic"/>
    </font>
    <font>
      <sz val="14"/>
      <name val="Trebuchet MS Bold Italic"/>
    </font>
    <font>
      <b/>
      <i/>
      <sz val="24"/>
      <color indexed="9"/>
      <name val="Trebuchet MS Bold Italic"/>
    </font>
    <font>
      <b/>
      <sz val="14"/>
      <name val="Trebuchet MS Bold Italic"/>
    </font>
    <font>
      <b/>
      <i/>
      <sz val="14"/>
      <name val="Trebuchet MS Bold Italic"/>
    </font>
  </fonts>
  <fills count="8">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indexed="61"/>
        <bgColor indexed="64"/>
      </patternFill>
    </fill>
    <fill>
      <patternFill patternType="solid">
        <fgColor rgb="FFFFFF00"/>
        <bgColor indexed="64"/>
      </patternFill>
    </fill>
    <fill>
      <patternFill patternType="solid">
        <fgColor theme="9" tint="-0.249977111117893"/>
        <bgColor indexed="64"/>
      </patternFill>
    </fill>
    <fill>
      <patternFill patternType="solid">
        <fgColor theme="9" tint="0.39997558519241921"/>
        <bgColor indexed="64"/>
      </patternFill>
    </fill>
  </fills>
  <borders count="4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4" fillId="0" borderId="0" xfId="0" applyFont="1"/>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6" fillId="0" borderId="1" xfId="0" applyFont="1" applyBorder="1"/>
    <xf numFmtId="165" fontId="6" fillId="0" borderId="0" xfId="0" applyNumberFormat="1" applyFont="1" applyAlignment="1">
      <alignment horizontal="right"/>
    </xf>
    <xf numFmtId="0" fontId="6" fillId="0" borderId="0" xfId="0" applyFont="1"/>
    <xf numFmtId="0" fontId="6" fillId="0" borderId="2" xfId="0" applyFont="1" applyBorder="1"/>
    <xf numFmtId="0" fontId="6" fillId="0" borderId="0" xfId="0" applyFont="1" applyAlignment="1">
      <alignment horizontal="right"/>
    </xf>
    <xf numFmtId="2" fontId="6" fillId="0" borderId="0" xfId="0" applyNumberFormat="1" applyFont="1" applyAlignment="1">
      <alignment horizontal="right"/>
    </xf>
    <xf numFmtId="0" fontId="6" fillId="5" borderId="6" xfId="0" applyFont="1" applyFill="1" applyBorder="1"/>
    <xf numFmtId="0" fontId="4" fillId="5" borderId="7" xfId="0" applyFont="1" applyFill="1" applyBorder="1"/>
    <xf numFmtId="0" fontId="4" fillId="0" borderId="8" xfId="0" applyFont="1" applyBorder="1"/>
    <xf numFmtId="0" fontId="4" fillId="0" borderId="9" xfId="0" applyFont="1" applyBorder="1"/>
    <xf numFmtId="0" fontId="4" fillId="0" borderId="10" xfId="0" applyFont="1" applyBorder="1"/>
    <xf numFmtId="0" fontId="3" fillId="2" borderId="11" xfId="0" applyFont="1" applyFill="1" applyBorder="1"/>
    <xf numFmtId="0" fontId="3" fillId="2" borderId="12" xfId="0" applyFont="1" applyFill="1" applyBorder="1"/>
    <xf numFmtId="0" fontId="3" fillId="2" borderId="12" xfId="0" applyFont="1" applyFill="1" applyBorder="1" applyAlignment="1">
      <alignment horizontal="center"/>
    </xf>
    <xf numFmtId="0" fontId="3" fillId="2" borderId="13" xfId="0" applyFont="1" applyFill="1" applyBorder="1"/>
    <xf numFmtId="0" fontId="3" fillId="6" borderId="12" xfId="0" applyFont="1" applyFill="1" applyBorder="1"/>
    <xf numFmtId="0" fontId="3" fillId="6" borderId="13" xfId="0" applyFont="1" applyFill="1" applyBorder="1"/>
    <xf numFmtId="0" fontId="3" fillId="2" borderId="14" xfId="0" applyFont="1" applyFill="1" applyBorder="1" applyAlignment="1">
      <alignment horizontal="left"/>
    </xf>
    <xf numFmtId="0" fontId="3" fillId="2" borderId="15" xfId="0" applyFont="1" applyFill="1" applyBorder="1" applyAlignment="1">
      <alignment horizontal="center"/>
    </xf>
    <xf numFmtId="0" fontId="3" fillId="2" borderId="16" xfId="0" applyFont="1" applyFill="1" applyBorder="1" applyAlignment="1">
      <alignment horizontal="center"/>
    </xf>
    <xf numFmtId="0" fontId="3" fillId="6" borderId="15" xfId="0" applyFont="1" applyFill="1" applyBorder="1" applyAlignment="1">
      <alignment horizontal="center"/>
    </xf>
    <xf numFmtId="0" fontId="3" fillId="6" borderId="16" xfId="0" applyFont="1" applyFill="1" applyBorder="1" applyAlignment="1">
      <alignment horizontal="center"/>
    </xf>
    <xf numFmtId="0" fontId="6" fillId="0" borderId="0" xfId="0" applyFont="1" applyAlignment="1">
      <alignment horizontal="center"/>
    </xf>
    <xf numFmtId="0" fontId="4" fillId="3" borderId="17" xfId="0" applyFont="1" applyFill="1" applyBorder="1"/>
    <xf numFmtId="165" fontId="4" fillId="3" borderId="18" xfId="0" applyNumberFormat="1" applyFont="1" applyFill="1" applyBorder="1" applyAlignment="1">
      <alignment horizontal="right"/>
    </xf>
    <xf numFmtId="0" fontId="4" fillId="3" borderId="18" xfId="0" applyFont="1" applyFill="1" applyBorder="1" applyAlignment="1">
      <alignment horizontal="center"/>
    </xf>
    <xf numFmtId="164" fontId="6" fillId="0" borderId="18" xfId="1" applyFont="1" applyFill="1" applyBorder="1"/>
    <xf numFmtId="0" fontId="4" fillId="3" borderId="20" xfId="0" applyFont="1" applyFill="1" applyBorder="1"/>
    <xf numFmtId="165" fontId="4" fillId="3" borderId="21" xfId="0" applyNumberFormat="1" applyFont="1" applyFill="1" applyBorder="1" applyAlignment="1">
      <alignment horizontal="right"/>
    </xf>
    <xf numFmtId="165" fontId="4" fillId="3" borderId="21" xfId="0" applyNumberFormat="1" applyFont="1" applyFill="1" applyBorder="1"/>
    <xf numFmtId="0" fontId="4" fillId="0" borderId="20" xfId="0" applyFont="1" applyBorder="1"/>
    <xf numFmtId="165" fontId="4" fillId="0" borderId="21" xfId="0" applyNumberFormat="1" applyFont="1" applyBorder="1"/>
    <xf numFmtId="2" fontId="4" fillId="0" borderId="21" xfId="0" applyNumberFormat="1" applyFont="1" applyBorder="1" applyAlignment="1">
      <alignment horizontal="center"/>
    </xf>
    <xf numFmtId="0" fontId="3" fillId="2" borderId="22" xfId="0" applyFont="1" applyFill="1" applyBorder="1"/>
    <xf numFmtId="0" fontId="3" fillId="2" borderId="23" xfId="0" applyFont="1" applyFill="1" applyBorder="1"/>
    <xf numFmtId="0" fontId="3" fillId="2" borderId="24" xfId="0" applyFont="1" applyFill="1" applyBorder="1" applyAlignment="1">
      <alignment horizontal="right"/>
    </xf>
    <xf numFmtId="164" fontId="4" fillId="0" borderId="26" xfId="1" applyFont="1" applyFill="1" applyBorder="1"/>
    <xf numFmtId="0" fontId="3" fillId="2" borderId="27" xfId="0" applyFont="1" applyFill="1" applyBorder="1"/>
    <xf numFmtId="0" fontId="3" fillId="2" borderId="28" xfId="0" applyFont="1" applyFill="1" applyBorder="1"/>
    <xf numFmtId="0" fontId="3" fillId="2" borderId="29" xfId="0" applyFont="1" applyFill="1" applyBorder="1" applyAlignment="1">
      <alignment horizontal="right"/>
    </xf>
    <xf numFmtId="0" fontId="3" fillId="2" borderId="13" xfId="0" applyFont="1" applyFill="1" applyBorder="1" applyAlignment="1">
      <alignment horizontal="center"/>
    </xf>
    <xf numFmtId="0" fontId="3" fillId="2" borderId="11" xfId="0" applyFont="1" applyFill="1" applyBorder="1" applyAlignment="1">
      <alignment horizontal="center"/>
    </xf>
    <xf numFmtId="0" fontId="3" fillId="2" borderId="31" xfId="0" applyFont="1" applyFill="1" applyBorder="1"/>
    <xf numFmtId="0" fontId="3" fillId="2" borderId="32" xfId="0" applyFont="1" applyFill="1" applyBorder="1" applyAlignment="1">
      <alignment horizontal="left"/>
    </xf>
    <xf numFmtId="0" fontId="3" fillId="2" borderId="33" xfId="0" applyFont="1" applyFill="1" applyBorder="1" applyAlignment="1">
      <alignment horizontal="center"/>
    </xf>
    <xf numFmtId="0" fontId="3" fillId="2" borderId="31" xfId="0" applyFont="1" applyFill="1" applyBorder="1" applyAlignment="1">
      <alignment horizontal="center"/>
    </xf>
    <xf numFmtId="0" fontId="3" fillId="2" borderId="14" xfId="0" applyFont="1" applyFill="1" applyBorder="1"/>
    <xf numFmtId="0" fontId="3" fillId="2" borderId="15" xfId="0" applyFont="1" applyFill="1" applyBorder="1"/>
    <xf numFmtId="0" fontId="3" fillId="2" borderId="14" xfId="0" applyFont="1" applyFill="1" applyBorder="1" applyAlignment="1">
      <alignment horizontal="center"/>
    </xf>
    <xf numFmtId="0" fontId="4" fillId="0" borderId="21" xfId="0" applyFont="1" applyBorder="1"/>
    <xf numFmtId="164" fontId="4" fillId="0" borderId="21" xfId="1" applyFont="1" applyBorder="1" applyAlignment="1">
      <alignment horizontal="center"/>
    </xf>
    <xf numFmtId="0" fontId="4" fillId="0" borderId="34" xfId="0" applyFont="1" applyBorder="1"/>
    <xf numFmtId="0" fontId="4" fillId="0" borderId="35" xfId="0" applyFont="1" applyBorder="1"/>
    <xf numFmtId="164" fontId="4" fillId="0" borderId="35" xfId="1" applyFont="1" applyBorder="1" applyAlignment="1">
      <alignment horizontal="center"/>
    </xf>
    <xf numFmtId="0" fontId="6" fillId="0" borderId="9" xfId="0" applyFont="1" applyBorder="1"/>
    <xf numFmtId="0" fontId="4" fillId="0" borderId="35" xfId="0" applyFont="1" applyBorder="1" applyAlignment="1">
      <alignment horizontal="center"/>
    </xf>
    <xf numFmtId="164" fontId="4" fillId="0" borderId="30" xfId="1" applyFont="1" applyBorder="1" applyAlignment="1">
      <alignment horizontal="right"/>
    </xf>
    <xf numFmtId="0" fontId="3" fillId="2" borderId="36" xfId="0" applyFont="1" applyFill="1" applyBorder="1" applyAlignment="1">
      <alignment horizontal="center"/>
    </xf>
    <xf numFmtId="0" fontId="3" fillId="2" borderId="37"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4" fillId="0" borderId="21" xfId="0" applyFont="1" applyBorder="1" applyAlignment="1">
      <alignment horizontal="center"/>
    </xf>
    <xf numFmtId="2" fontId="4" fillId="0" borderId="21" xfId="0" applyNumberFormat="1" applyFont="1" applyBorder="1"/>
    <xf numFmtId="2" fontId="4" fillId="0" borderId="0" xfId="0" applyNumberFormat="1" applyFont="1"/>
    <xf numFmtId="0" fontId="4" fillId="0" borderId="30" xfId="0" applyFont="1" applyBorder="1"/>
    <xf numFmtId="10" fontId="4" fillId="0" borderId="21" xfId="2" applyNumberFormat="1" applyFont="1" applyBorder="1"/>
    <xf numFmtId="10" fontId="4" fillId="0" borderId="26" xfId="2" applyNumberFormat="1" applyFont="1" applyBorder="1"/>
    <xf numFmtId="166" fontId="4" fillId="0" borderId="26" xfId="1" applyNumberFormat="1" applyFont="1" applyBorder="1" applyAlignment="1">
      <alignment horizontal="right"/>
    </xf>
    <xf numFmtId="10" fontId="4" fillId="3" borderId="18" xfId="0" applyNumberFormat="1" applyFont="1" applyFill="1" applyBorder="1" applyAlignment="1">
      <alignment horizontal="center"/>
    </xf>
    <xf numFmtId="10" fontId="4" fillId="3" borderId="21" xfId="0" applyNumberFormat="1" applyFont="1" applyFill="1" applyBorder="1" applyAlignment="1">
      <alignment horizontal="center"/>
    </xf>
    <xf numFmtId="10" fontId="4" fillId="3" borderId="21" xfId="2" applyNumberFormat="1" applyFont="1" applyFill="1" applyBorder="1" applyAlignment="1">
      <alignment horizontal="center"/>
    </xf>
    <xf numFmtId="10" fontId="4" fillId="0" borderId="21" xfId="0" applyNumberFormat="1" applyFont="1" applyBorder="1" applyAlignment="1">
      <alignment horizontal="center"/>
    </xf>
    <xf numFmtId="164" fontId="6" fillId="0" borderId="21" xfId="1" applyFont="1" applyBorder="1"/>
    <xf numFmtId="164" fontId="4" fillId="3" borderId="18" xfId="1" applyFont="1" applyFill="1" applyBorder="1" applyAlignment="1">
      <alignment horizontal="right"/>
    </xf>
    <xf numFmtId="164" fontId="4" fillId="0" borderId="19" xfId="1" applyFont="1" applyBorder="1"/>
    <xf numFmtId="164" fontId="4" fillId="0" borderId="25" xfId="1" applyFont="1" applyBorder="1"/>
    <xf numFmtId="164" fontId="4" fillId="0" borderId="26" xfId="1" applyFont="1" applyBorder="1"/>
    <xf numFmtId="9" fontId="4" fillId="0" borderId="26" xfId="2" applyFont="1" applyFill="1" applyBorder="1"/>
    <xf numFmtId="9" fontId="4" fillId="0" borderId="30" xfId="2" applyFont="1" applyFill="1" applyBorder="1"/>
    <xf numFmtId="164" fontId="4" fillId="3" borderId="21" xfId="1" applyFont="1" applyFill="1" applyBorder="1"/>
    <xf numFmtId="164" fontId="4" fillId="0" borderId="21" xfId="1" applyFont="1" applyBorder="1"/>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10" xfId="0" applyFont="1" applyFill="1" applyBorder="1" applyAlignment="1">
      <alignment horizontal="center" vertical="center"/>
    </xf>
    <xf numFmtId="0" fontId="3" fillId="4" borderId="0" xfId="0" applyFont="1" applyFill="1" applyAlignment="1">
      <alignment horizontal="center" vertical="center" wrapText="1"/>
    </xf>
    <xf numFmtId="0" fontId="5" fillId="2" borderId="1" xfId="0" applyFont="1" applyFill="1" applyBorder="1" applyAlignment="1">
      <alignment horizontal="center"/>
    </xf>
    <xf numFmtId="0" fontId="5" fillId="2" borderId="0" xfId="0" applyFont="1" applyFill="1" applyAlignment="1">
      <alignment horizontal="center"/>
    </xf>
    <xf numFmtId="0" fontId="5" fillId="2" borderId="38" xfId="0" applyFont="1" applyFill="1" applyBorder="1" applyAlignment="1">
      <alignment horizontal="center"/>
    </xf>
    <xf numFmtId="0" fontId="5" fillId="2" borderId="39" xfId="0" applyFont="1" applyFill="1" applyBorder="1" applyAlignment="1">
      <alignment horizontal="center"/>
    </xf>
    <xf numFmtId="0" fontId="5" fillId="2" borderId="40" xfId="0" applyFont="1" applyFill="1" applyBorder="1" applyAlignment="1">
      <alignment horizontal="center"/>
    </xf>
    <xf numFmtId="0" fontId="3" fillId="2" borderId="41" xfId="0" applyFont="1" applyFill="1" applyBorder="1" applyAlignment="1">
      <alignment horizontal="center"/>
    </xf>
    <xf numFmtId="0" fontId="3" fillId="2" borderId="17"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9525</xdr:colOff>
      <xdr:row>0</xdr:row>
      <xdr:rowOff>0</xdr:rowOff>
    </xdr:from>
    <xdr:to>
      <xdr:col>3</xdr:col>
      <xdr:colOff>0</xdr:colOff>
      <xdr:row>0</xdr:row>
      <xdr:rowOff>0</xdr:rowOff>
    </xdr:to>
    <xdr:sp macro="" textlink="">
      <xdr:nvSpPr>
        <xdr:cNvPr id="1100" name="Line 1">
          <a:extLst>
            <a:ext uri="{FF2B5EF4-FFF2-40B4-BE49-F238E27FC236}">
              <a16:creationId xmlns:a16="http://schemas.microsoft.com/office/drawing/2014/main" id="{EC62A4A6-8C44-F3E9-3120-17F553A6BD31}"/>
            </a:ext>
          </a:extLst>
        </xdr:cNvPr>
        <xdr:cNvSpPr>
          <a:spLocks noChangeShapeType="1"/>
        </xdr:cNvSpPr>
      </xdr:nvSpPr>
      <xdr:spPr bwMode="auto">
        <a:xfrm flipV="1">
          <a:off x="4733925" y="0"/>
          <a:ext cx="933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1101" name="Line 2">
          <a:extLst>
            <a:ext uri="{FF2B5EF4-FFF2-40B4-BE49-F238E27FC236}">
              <a16:creationId xmlns:a16="http://schemas.microsoft.com/office/drawing/2014/main" id="{191ED9D2-D708-7AAB-E28E-334F1082855B}"/>
            </a:ext>
          </a:extLst>
        </xdr:cNvPr>
        <xdr:cNvSpPr>
          <a:spLocks noChangeShapeType="1"/>
        </xdr:cNvSpPr>
      </xdr:nvSpPr>
      <xdr:spPr bwMode="auto">
        <a:xfrm>
          <a:off x="56673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1102" name="Oval 3">
          <a:extLst>
            <a:ext uri="{FF2B5EF4-FFF2-40B4-BE49-F238E27FC236}">
              <a16:creationId xmlns:a16="http://schemas.microsoft.com/office/drawing/2014/main" id="{5DAB7D1A-6FA9-D8F0-2B76-AF0541538B17}"/>
            </a:ext>
          </a:extLst>
        </xdr:cNvPr>
        <xdr:cNvSpPr>
          <a:spLocks noChangeArrowheads="1"/>
        </xdr:cNvSpPr>
      </xdr:nvSpPr>
      <xdr:spPr bwMode="auto">
        <a:xfrm>
          <a:off x="5667375" y="0"/>
          <a:ext cx="0" cy="0"/>
        </a:xfrm>
        <a:prstGeom prst="ellipse">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B96C1-BE7F-4953-B5CE-0B4CCEA484BA}">
  <sheetPr>
    <pageSetUpPr fitToPage="1"/>
  </sheetPr>
  <dimension ref="A1:I32"/>
  <sheetViews>
    <sheetView tabSelected="1" zoomScaleNormal="100" workbookViewId="0">
      <selection activeCell="H10" sqref="H10"/>
    </sheetView>
  </sheetViews>
  <sheetFormatPr baseColWidth="10" defaultColWidth="10.83203125" defaultRowHeight="18"/>
  <cols>
    <col min="1" max="1" width="31.5" style="1" customWidth="1"/>
    <col min="2" max="6" width="17.6640625" style="1" customWidth="1"/>
    <col min="7" max="7" width="21.6640625" style="1" customWidth="1"/>
    <col min="8" max="8" width="17.6640625" style="1" customWidth="1"/>
    <col min="9" max="16384" width="10.83203125" style="1"/>
  </cols>
  <sheetData>
    <row r="1" spans="1:9" ht="24" customHeight="1">
      <c r="A1" s="92" t="s">
        <v>70</v>
      </c>
      <c r="B1" s="92"/>
      <c r="C1" s="92"/>
      <c r="D1" s="92"/>
      <c r="E1" s="92"/>
      <c r="F1" s="92"/>
      <c r="G1" s="92"/>
      <c r="H1" s="92"/>
    </row>
    <row r="2" spans="1:9">
      <c r="A2" s="92"/>
      <c r="B2" s="92"/>
      <c r="C2" s="92"/>
      <c r="D2" s="92"/>
      <c r="E2" s="92"/>
      <c r="F2" s="92"/>
      <c r="G2" s="92"/>
      <c r="H2" s="92"/>
    </row>
    <row r="3" spans="1:9">
      <c r="A3" s="92"/>
      <c r="B3" s="92"/>
      <c r="C3" s="92"/>
      <c r="D3" s="92"/>
      <c r="E3" s="92"/>
      <c r="F3" s="92"/>
      <c r="G3" s="92"/>
      <c r="H3" s="92"/>
    </row>
    <row r="4" spans="1:9" ht="30">
      <c r="A4" s="93" t="s">
        <v>71</v>
      </c>
      <c r="B4" s="94"/>
      <c r="C4" s="94"/>
      <c r="D4" s="94"/>
      <c r="E4" s="94"/>
      <c r="F4" s="94"/>
      <c r="G4" s="94"/>
      <c r="H4" s="94"/>
    </row>
    <row r="5" spans="1:9" ht="19" thickBot="1">
      <c r="A5" s="2"/>
      <c r="F5" s="3"/>
    </row>
    <row r="6" spans="1:9">
      <c r="A6" s="4"/>
      <c r="B6" s="5"/>
      <c r="C6" s="5"/>
      <c r="D6" s="5"/>
      <c r="E6" s="5"/>
      <c r="F6" s="6"/>
      <c r="G6" s="4"/>
      <c r="H6" s="6"/>
    </row>
    <row r="7" spans="1:9">
      <c r="A7" s="7" t="s">
        <v>11</v>
      </c>
      <c r="B7" s="8">
        <v>6.4</v>
      </c>
      <c r="C7" s="9" t="s">
        <v>36</v>
      </c>
      <c r="D7" s="9"/>
      <c r="E7" s="9" t="s">
        <v>13</v>
      </c>
      <c r="F7" s="10"/>
      <c r="G7" s="7" t="s">
        <v>66</v>
      </c>
      <c r="H7" s="3">
        <f>892*0.23</f>
        <v>205.16</v>
      </c>
    </row>
    <row r="8" spans="1:9">
      <c r="A8" s="7" t="s">
        <v>16</v>
      </c>
      <c r="B8" s="11" t="s">
        <v>40</v>
      </c>
      <c r="C8" s="9"/>
      <c r="D8" s="9"/>
      <c r="E8" s="9"/>
      <c r="F8" s="10"/>
      <c r="G8" s="7" t="s">
        <v>67</v>
      </c>
      <c r="H8" s="3">
        <v>0.23</v>
      </c>
    </row>
    <row r="9" spans="1:9" ht="19" thickBot="1">
      <c r="A9" s="7" t="s">
        <v>12</v>
      </c>
      <c r="B9" s="8">
        <v>0.2</v>
      </c>
      <c r="C9" s="9" t="s">
        <v>36</v>
      </c>
      <c r="D9" s="9"/>
      <c r="E9" s="9"/>
      <c r="F9" s="10"/>
      <c r="G9" s="7" t="s">
        <v>68</v>
      </c>
      <c r="H9" s="3">
        <v>892</v>
      </c>
    </row>
    <row r="10" spans="1:9" ht="19" thickBot="1">
      <c r="A10" s="7" t="s">
        <v>17</v>
      </c>
      <c r="B10" s="12">
        <f>B7/B9</f>
        <v>32</v>
      </c>
      <c r="C10" s="9"/>
      <c r="D10" s="9"/>
      <c r="E10" s="9" t="s">
        <v>14</v>
      </c>
      <c r="F10" s="9"/>
      <c r="G10" s="13" t="s">
        <v>69</v>
      </c>
      <c r="H10" s="14">
        <f>H7/$I$10</f>
        <v>32.056249999999999</v>
      </c>
      <c r="I10" s="1">
        <f>32*0.2</f>
        <v>6.4</v>
      </c>
    </row>
    <row r="11" spans="1:9" ht="19" thickBot="1">
      <c r="A11" s="15"/>
      <c r="B11" s="16"/>
      <c r="C11" s="16"/>
      <c r="D11" s="16"/>
      <c r="E11" s="16"/>
      <c r="F11" s="17"/>
      <c r="G11" s="88" t="s">
        <v>65</v>
      </c>
      <c r="H11" s="89"/>
      <c r="I11" s="29">
        <f>$H$10</f>
        <v>32.056249999999999</v>
      </c>
    </row>
    <row r="12" spans="1:9" ht="19" thickBot="1">
      <c r="A12" s="2"/>
      <c r="F12" s="3"/>
      <c r="G12" s="90"/>
      <c r="H12" s="91"/>
    </row>
    <row r="13" spans="1:9">
      <c r="A13" s="18"/>
      <c r="B13" s="19"/>
      <c r="C13" s="19"/>
      <c r="D13" s="20" t="s">
        <v>37</v>
      </c>
      <c r="E13" s="20" t="s">
        <v>4</v>
      </c>
      <c r="F13" s="21"/>
      <c r="G13" s="22"/>
      <c r="H13" s="23"/>
    </row>
    <row r="14" spans="1:9" s="29" customFormat="1" ht="19" thickBot="1">
      <c r="A14" s="24" t="s">
        <v>0</v>
      </c>
      <c r="B14" s="25" t="s">
        <v>1</v>
      </c>
      <c r="C14" s="25" t="s">
        <v>2</v>
      </c>
      <c r="D14" s="25" t="s">
        <v>38</v>
      </c>
      <c r="E14" s="25" t="s">
        <v>5</v>
      </c>
      <c r="F14" s="26" t="s">
        <v>3</v>
      </c>
      <c r="G14" s="27" t="s">
        <v>1</v>
      </c>
      <c r="H14" s="28" t="s">
        <v>3</v>
      </c>
    </row>
    <row r="15" spans="1:9" ht="24.75" customHeight="1">
      <c r="A15" s="30" t="s">
        <v>41</v>
      </c>
      <c r="B15" s="31">
        <v>1</v>
      </c>
      <c r="C15" s="32" t="s">
        <v>36</v>
      </c>
      <c r="D15" s="75">
        <f>Rendimiento!G7</f>
        <v>0.80959999999999999</v>
      </c>
      <c r="E15" s="33">
        <v>125</v>
      </c>
      <c r="F15" s="81">
        <f>(B15*E15)/D15</f>
        <v>154.39723320158103</v>
      </c>
      <c r="G15" s="80">
        <f>B15*H10</f>
        <v>32.056249999999999</v>
      </c>
      <c r="H15" s="81">
        <f t="shared" ref="H15:H26" si="0">(E15*G15)/D15</f>
        <v>4949.396306818182</v>
      </c>
    </row>
    <row r="16" spans="1:9" ht="24.75" customHeight="1">
      <c r="A16" s="34" t="s">
        <v>42</v>
      </c>
      <c r="B16" s="35">
        <v>0.2</v>
      </c>
      <c r="C16" s="32" t="s">
        <v>36</v>
      </c>
      <c r="D16" s="76">
        <v>1</v>
      </c>
      <c r="E16" s="79">
        <f>'Costo unitario'!F10</f>
        <v>71.428571428571431</v>
      </c>
      <c r="F16" s="81">
        <f t="shared" ref="F16:F26" si="1">(B16*E16)/D16</f>
        <v>14.285714285714286</v>
      </c>
      <c r="G16" s="80">
        <f>B16*I11</f>
        <v>6.4112499999999999</v>
      </c>
      <c r="H16" s="81">
        <f t="shared" si="0"/>
        <v>457.94642857142856</v>
      </c>
    </row>
    <row r="17" spans="1:8" ht="24.75" customHeight="1">
      <c r="A17" s="34" t="s">
        <v>43</v>
      </c>
      <c r="B17" s="35">
        <v>0.1</v>
      </c>
      <c r="C17" s="32" t="s">
        <v>36</v>
      </c>
      <c r="D17" s="76">
        <v>1</v>
      </c>
      <c r="E17" s="79">
        <f>'Costo unitario'!F11</f>
        <v>233.33333333333334</v>
      </c>
      <c r="F17" s="81">
        <f t="shared" si="1"/>
        <v>23.333333333333336</v>
      </c>
      <c r="G17" s="80">
        <f>B17*I11</f>
        <v>3.2056249999999999</v>
      </c>
      <c r="H17" s="81">
        <f t="shared" si="0"/>
        <v>747.97916666666663</v>
      </c>
    </row>
    <row r="18" spans="1:8" ht="24.75" customHeight="1">
      <c r="A18" s="34" t="s">
        <v>39</v>
      </c>
      <c r="B18" s="35">
        <v>0.75</v>
      </c>
      <c r="C18" s="32" t="s">
        <v>36</v>
      </c>
      <c r="D18" s="77">
        <f>Rendimiento!G8</f>
        <v>0.6934754521963824</v>
      </c>
      <c r="E18" s="79">
        <v>18</v>
      </c>
      <c r="F18" s="81">
        <f t="shared" si="1"/>
        <v>19.467163483931067</v>
      </c>
      <c r="G18" s="80">
        <f>B18*I11</f>
        <v>24.042187499999997</v>
      </c>
      <c r="H18" s="81">
        <f t="shared" si="0"/>
        <v>624.04425943176523</v>
      </c>
    </row>
    <row r="19" spans="1:8" ht="24.75" customHeight="1">
      <c r="A19" s="34" t="s">
        <v>44</v>
      </c>
      <c r="B19" s="35">
        <v>2</v>
      </c>
      <c r="C19" s="32" t="s">
        <v>51</v>
      </c>
      <c r="D19" s="77">
        <v>1</v>
      </c>
      <c r="E19" s="79">
        <f>'Costo unitario'!F12</f>
        <v>9.1666666666666661</v>
      </c>
      <c r="F19" s="81">
        <f t="shared" si="1"/>
        <v>18.333333333333332</v>
      </c>
      <c r="G19" s="80">
        <f t="shared" ref="G19:G26" si="2">B19*$I$11</f>
        <v>64.112499999999997</v>
      </c>
      <c r="H19" s="81">
        <f t="shared" si="0"/>
        <v>587.69791666666663</v>
      </c>
    </row>
    <row r="20" spans="1:8" ht="24.75" customHeight="1">
      <c r="A20" s="34" t="s">
        <v>45</v>
      </c>
      <c r="B20" s="35">
        <v>0.75</v>
      </c>
      <c r="C20" s="32" t="s">
        <v>36</v>
      </c>
      <c r="D20" s="77">
        <f>Rendimiento!G9</f>
        <v>0.97570777886934013</v>
      </c>
      <c r="E20" s="79">
        <f>'Costo unitario'!F13</f>
        <v>3.5750000000000002</v>
      </c>
      <c r="F20" s="81">
        <f t="shared" si="1"/>
        <v>2.7480051487414188</v>
      </c>
      <c r="G20" s="80">
        <f t="shared" si="2"/>
        <v>24.042187499999997</v>
      </c>
      <c r="H20" s="81">
        <f t="shared" si="0"/>
        <v>88.090740049342088</v>
      </c>
    </row>
    <row r="21" spans="1:8" ht="24.75" customHeight="1">
      <c r="A21" s="34" t="s">
        <v>46</v>
      </c>
      <c r="B21" s="36">
        <v>0.125</v>
      </c>
      <c r="C21" s="32" t="s">
        <v>36</v>
      </c>
      <c r="D21" s="76">
        <f>Rendimiento!G10</f>
        <v>0.91500000000000004</v>
      </c>
      <c r="E21" s="79">
        <f>'Costo unitario'!F14</f>
        <v>166.66666666666669</v>
      </c>
      <c r="F21" s="81">
        <f t="shared" si="1"/>
        <v>22.768670309653917</v>
      </c>
      <c r="G21" s="80">
        <f t="shared" si="2"/>
        <v>4.0070312499999998</v>
      </c>
      <c r="H21" s="81">
        <f t="shared" si="0"/>
        <v>729.87818761384335</v>
      </c>
    </row>
    <row r="22" spans="1:8" ht="24.75" customHeight="1">
      <c r="A22" s="34" t="s">
        <v>47</v>
      </c>
      <c r="B22" s="36">
        <v>0.5</v>
      </c>
      <c r="C22" s="32" t="s">
        <v>36</v>
      </c>
      <c r="D22" s="76">
        <f>Rendimiento!G11</f>
        <v>0.9035633484162896</v>
      </c>
      <c r="E22" s="79">
        <v>9</v>
      </c>
      <c r="F22" s="81">
        <f t="shared" si="1"/>
        <v>4.9802816901408447</v>
      </c>
      <c r="G22" s="80">
        <f t="shared" si="2"/>
        <v>16.028124999999999</v>
      </c>
      <c r="H22" s="81">
        <f t="shared" si="0"/>
        <v>159.64915492957743</v>
      </c>
    </row>
    <row r="23" spans="1:8" ht="24.75" customHeight="1">
      <c r="A23" s="34" t="s">
        <v>48</v>
      </c>
      <c r="B23" s="36">
        <v>0.14000000000000001</v>
      </c>
      <c r="C23" s="32" t="s">
        <v>36</v>
      </c>
      <c r="D23" s="77">
        <v>1</v>
      </c>
      <c r="E23" s="79">
        <f>'Costo unitario'!F15</f>
        <v>80</v>
      </c>
      <c r="F23" s="81">
        <f t="shared" si="1"/>
        <v>11.200000000000001</v>
      </c>
      <c r="G23" s="80">
        <f t="shared" si="2"/>
        <v>4.4878749999999998</v>
      </c>
      <c r="H23" s="81">
        <f t="shared" si="0"/>
        <v>359.03</v>
      </c>
    </row>
    <row r="24" spans="1:8" ht="24.75" customHeight="1">
      <c r="A24" s="34" t="s">
        <v>49</v>
      </c>
      <c r="B24" s="36">
        <v>0.5</v>
      </c>
      <c r="C24" s="32" t="s">
        <v>51</v>
      </c>
      <c r="D24" s="76">
        <v>1</v>
      </c>
      <c r="E24" s="86">
        <f>'Costo unitario'!F16</f>
        <v>97.333333333333329</v>
      </c>
      <c r="F24" s="81">
        <f t="shared" si="1"/>
        <v>48.666666666666664</v>
      </c>
      <c r="G24" s="80">
        <f t="shared" si="2"/>
        <v>16.028124999999999</v>
      </c>
      <c r="H24" s="81">
        <f t="shared" si="0"/>
        <v>1560.0708333333332</v>
      </c>
    </row>
    <row r="25" spans="1:8" ht="24.75" customHeight="1">
      <c r="A25" s="34" t="s">
        <v>54</v>
      </c>
      <c r="B25" s="36">
        <v>0.25</v>
      </c>
      <c r="C25" s="32" t="s">
        <v>36</v>
      </c>
      <c r="D25" s="77">
        <v>1</v>
      </c>
      <c r="E25" s="86">
        <f>'Costo unitario'!F17</f>
        <v>152</v>
      </c>
      <c r="F25" s="81">
        <f t="shared" si="1"/>
        <v>38</v>
      </c>
      <c r="G25" s="80">
        <f t="shared" si="2"/>
        <v>8.0140624999999996</v>
      </c>
      <c r="H25" s="81">
        <f t="shared" si="0"/>
        <v>1218.1375</v>
      </c>
    </row>
    <row r="26" spans="1:8" ht="24.75" customHeight="1">
      <c r="A26" s="37" t="s">
        <v>50</v>
      </c>
      <c r="B26" s="38">
        <v>0.115</v>
      </c>
      <c r="C26" s="32" t="s">
        <v>36</v>
      </c>
      <c r="D26" s="78">
        <f>Rendimiento!G12</f>
        <v>0.39337298215802885</v>
      </c>
      <c r="E26" s="87">
        <f>'Costo unitario'!F18</f>
        <v>58.333333333333336</v>
      </c>
      <c r="F26" s="81">
        <f t="shared" si="1"/>
        <v>17.053365730741543</v>
      </c>
      <c r="G26" s="80">
        <f t="shared" si="2"/>
        <v>3.68646875</v>
      </c>
      <c r="H26" s="81">
        <f t="shared" si="0"/>
        <v>546.66695520608357</v>
      </c>
    </row>
    <row r="27" spans="1:8">
      <c r="A27" s="2"/>
      <c r="C27" s="40"/>
      <c r="D27" s="41"/>
      <c r="E27" s="42" t="s">
        <v>6</v>
      </c>
      <c r="F27" s="82">
        <f>SUM(F15:F26)</f>
        <v>375.23376718383741</v>
      </c>
      <c r="G27" s="42" t="s">
        <v>6</v>
      </c>
      <c r="H27" s="82">
        <f>SUM(H15:H26)</f>
        <v>12028.587449286892</v>
      </c>
    </row>
    <row r="28" spans="1:8">
      <c r="A28" s="2"/>
      <c r="C28" s="40"/>
      <c r="D28" s="41"/>
      <c r="E28" s="42" t="s">
        <v>15</v>
      </c>
      <c r="F28" s="43">
        <f>F27/B10</f>
        <v>11.726055224494919</v>
      </c>
      <c r="G28" s="42" t="s">
        <v>15</v>
      </c>
      <c r="H28" s="83">
        <f>H27/H9</f>
        <v>13.484963508169161</v>
      </c>
    </row>
    <row r="29" spans="1:8">
      <c r="A29" s="2"/>
      <c r="C29" s="40"/>
      <c r="D29" s="41"/>
      <c r="E29" s="42" t="s">
        <v>7</v>
      </c>
      <c r="F29" s="43">
        <v>115</v>
      </c>
      <c r="G29" s="42" t="s">
        <v>7</v>
      </c>
      <c r="H29" s="43">
        <v>115</v>
      </c>
    </row>
    <row r="30" spans="1:8">
      <c r="A30" s="2"/>
      <c r="C30" s="40"/>
      <c r="D30" s="41"/>
      <c r="E30" s="42" t="s">
        <v>8</v>
      </c>
      <c r="F30" s="43">
        <f>F29-F28</f>
        <v>103.27394477550509</v>
      </c>
      <c r="G30" s="42" t="s">
        <v>8</v>
      </c>
      <c r="H30" s="43">
        <f>H29-H28</f>
        <v>101.51503649183084</v>
      </c>
    </row>
    <row r="31" spans="1:8">
      <c r="A31" s="2"/>
      <c r="C31" s="40"/>
      <c r="D31" s="41"/>
      <c r="E31" s="42" t="s">
        <v>9</v>
      </c>
      <c r="F31" s="84">
        <f>F28/F29</f>
        <v>0.10196569760430364</v>
      </c>
      <c r="G31" s="42" t="s">
        <v>9</v>
      </c>
      <c r="H31" s="84">
        <f>H28/H29</f>
        <v>0.11726055224494922</v>
      </c>
    </row>
    <row r="32" spans="1:8" ht="19" thickBot="1">
      <c r="A32" s="15"/>
      <c r="B32" s="16"/>
      <c r="C32" s="44"/>
      <c r="D32" s="45"/>
      <c r="E32" s="46" t="s">
        <v>10</v>
      </c>
      <c r="F32" s="85">
        <f>F30/F29</f>
        <v>0.89803430239569637</v>
      </c>
      <c r="G32" s="46" t="s">
        <v>10</v>
      </c>
      <c r="H32" s="85">
        <f>H30/H29</f>
        <v>0.88273944775505075</v>
      </c>
    </row>
  </sheetData>
  <mergeCells count="3">
    <mergeCell ref="G11:H12"/>
    <mergeCell ref="A1:H3"/>
    <mergeCell ref="A4:H4"/>
  </mergeCells>
  <phoneticPr fontId="0" type="noConversion"/>
  <pageMargins left="0.78740157480314965" right="0.78740157480314965" top="0.1736111111111111" bottom="0.78740157480314965" header="0" footer="0"/>
  <pageSetup paperSize="9" scale="5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F9D71-C41E-45AA-99F8-3C1097954CC5}">
  <dimension ref="A1:F19"/>
  <sheetViews>
    <sheetView zoomScale="90" zoomScaleNormal="90" workbookViewId="0">
      <selection activeCell="I9" sqref="I9"/>
    </sheetView>
  </sheetViews>
  <sheetFormatPr baseColWidth="10" defaultColWidth="11.5" defaultRowHeight="18"/>
  <cols>
    <col min="1" max="1" width="27.33203125" style="9" customWidth="1"/>
    <col min="2" max="2" width="43.5" style="9" customWidth="1"/>
    <col min="3" max="3" width="14.1640625" style="29" customWidth="1"/>
    <col min="4" max="4" width="9" style="9" customWidth="1"/>
    <col min="5" max="5" width="14.33203125" style="9" customWidth="1"/>
    <col min="6" max="6" width="15.83203125" style="9" customWidth="1"/>
    <col min="7" max="14" width="10.6640625" style="9" customWidth="1"/>
    <col min="15" max="16384" width="11.5" style="9"/>
  </cols>
  <sheetData>
    <row r="1" spans="1:6" ht="19" thickBot="1"/>
    <row r="2" spans="1:6" ht="31" thickBot="1">
      <c r="A2" s="95" t="s">
        <v>28</v>
      </c>
      <c r="B2" s="96"/>
      <c r="C2" s="96"/>
      <c r="D2" s="96"/>
      <c r="E2" s="96"/>
      <c r="F2" s="97"/>
    </row>
    <row r="3" spans="1:6">
      <c r="A3" s="7"/>
      <c r="F3" s="10"/>
    </row>
    <row r="4" spans="1:6" ht="19" thickBot="1">
      <c r="A4" s="7"/>
      <c r="F4" s="10"/>
    </row>
    <row r="5" spans="1:6">
      <c r="A5" s="18"/>
      <c r="B5" s="20"/>
      <c r="C5" s="47"/>
      <c r="E5" s="48" t="s">
        <v>23</v>
      </c>
      <c r="F5" s="47" t="s">
        <v>29</v>
      </c>
    </row>
    <row r="6" spans="1:6">
      <c r="A6" s="49" t="s">
        <v>30</v>
      </c>
      <c r="B6" s="50" t="s">
        <v>31</v>
      </c>
      <c r="C6" s="51" t="s">
        <v>32</v>
      </c>
      <c r="E6" s="52" t="s">
        <v>33</v>
      </c>
      <c r="F6" s="51" t="s">
        <v>34</v>
      </c>
    </row>
    <row r="7" spans="1:6" ht="19" thickBot="1">
      <c r="A7" s="53"/>
      <c r="B7" s="54"/>
      <c r="C7" s="26"/>
      <c r="E7" s="55" t="s">
        <v>35</v>
      </c>
      <c r="F7" s="26"/>
    </row>
    <row r="8" spans="1:6">
      <c r="A8" s="7"/>
      <c r="F8" s="10"/>
    </row>
    <row r="9" spans="1:6">
      <c r="A9" s="7"/>
      <c r="F9" s="10"/>
    </row>
    <row r="10" spans="1:6" ht="24.75" customHeight="1">
      <c r="A10" s="37" t="s">
        <v>52</v>
      </c>
      <c r="B10" s="56" t="s">
        <v>56</v>
      </c>
      <c r="C10" s="57">
        <v>25</v>
      </c>
      <c r="D10" s="1">
        <v>0.35</v>
      </c>
      <c r="E10" s="39" t="s">
        <v>72</v>
      </c>
      <c r="F10" s="74">
        <f>C10/D10</f>
        <v>71.428571428571431</v>
      </c>
    </row>
    <row r="11" spans="1:6" ht="24.75" customHeight="1">
      <c r="A11" s="37" t="s">
        <v>43</v>
      </c>
      <c r="B11" s="56" t="s">
        <v>57</v>
      </c>
      <c r="C11" s="57">
        <v>35</v>
      </c>
      <c r="D11" s="1">
        <v>0.15</v>
      </c>
      <c r="E11" s="39" t="s">
        <v>72</v>
      </c>
      <c r="F11" s="74">
        <f t="shared" ref="F11:F18" si="0">C11/D11</f>
        <v>233.33333333333334</v>
      </c>
    </row>
    <row r="12" spans="1:6" ht="24.75" customHeight="1">
      <c r="A12" s="37" t="s">
        <v>53</v>
      </c>
      <c r="B12" s="56" t="s">
        <v>58</v>
      </c>
      <c r="C12" s="57">
        <v>27.5</v>
      </c>
      <c r="D12" s="1">
        <v>3</v>
      </c>
      <c r="E12" s="39" t="s">
        <v>73</v>
      </c>
      <c r="F12" s="74">
        <f t="shared" si="0"/>
        <v>9.1666666666666661</v>
      </c>
    </row>
    <row r="13" spans="1:6" ht="24.75" customHeight="1">
      <c r="A13" s="37" t="s">
        <v>45</v>
      </c>
      <c r="B13" s="56" t="s">
        <v>59</v>
      </c>
      <c r="C13" s="57">
        <v>71.5</v>
      </c>
      <c r="D13" s="1">
        <v>20</v>
      </c>
      <c r="E13" s="39" t="s">
        <v>72</v>
      </c>
      <c r="F13" s="74">
        <f t="shared" si="0"/>
        <v>3.5750000000000002</v>
      </c>
    </row>
    <row r="14" spans="1:6" ht="24.75" customHeight="1">
      <c r="A14" s="37" t="s">
        <v>46</v>
      </c>
      <c r="B14" s="56" t="s">
        <v>60</v>
      </c>
      <c r="C14" s="57">
        <v>12.5</v>
      </c>
      <c r="D14" s="1">
        <v>7.4999999999999997E-2</v>
      </c>
      <c r="E14" s="39" t="s">
        <v>72</v>
      </c>
      <c r="F14" s="74">
        <f t="shared" si="0"/>
        <v>166.66666666666669</v>
      </c>
    </row>
    <row r="15" spans="1:6" ht="24.75" customHeight="1">
      <c r="A15" s="37" t="s">
        <v>48</v>
      </c>
      <c r="B15" s="56" t="s">
        <v>61</v>
      </c>
      <c r="C15" s="57">
        <v>40</v>
      </c>
      <c r="D15" s="9">
        <v>0.5</v>
      </c>
      <c r="E15" s="39" t="s">
        <v>72</v>
      </c>
      <c r="F15" s="74">
        <f t="shared" si="0"/>
        <v>80</v>
      </c>
    </row>
    <row r="16" spans="1:6" ht="24.75" customHeight="1">
      <c r="A16" s="37" t="s">
        <v>49</v>
      </c>
      <c r="B16" s="56" t="s">
        <v>62</v>
      </c>
      <c r="C16" s="57">
        <v>73</v>
      </c>
      <c r="D16" s="9">
        <v>0.75</v>
      </c>
      <c r="E16" s="39" t="s">
        <v>73</v>
      </c>
      <c r="F16" s="74">
        <f t="shared" si="0"/>
        <v>97.333333333333329</v>
      </c>
    </row>
    <row r="17" spans="1:6" ht="24.75" customHeight="1">
      <c r="A17" s="37" t="s">
        <v>54</v>
      </c>
      <c r="B17" s="56" t="s">
        <v>63</v>
      </c>
      <c r="C17" s="57">
        <v>38</v>
      </c>
      <c r="D17" s="9">
        <v>0.25</v>
      </c>
      <c r="E17" s="39" t="s">
        <v>72</v>
      </c>
      <c r="F17" s="74">
        <f t="shared" si="0"/>
        <v>152</v>
      </c>
    </row>
    <row r="18" spans="1:6" ht="24.75" customHeight="1">
      <c r="A18" s="37" t="s">
        <v>55</v>
      </c>
      <c r="B18" s="56" t="s">
        <v>64</v>
      </c>
      <c r="C18" s="57">
        <v>7</v>
      </c>
      <c r="D18" s="9">
        <v>0.12</v>
      </c>
      <c r="E18" s="39" t="s">
        <v>72</v>
      </c>
      <c r="F18" s="74">
        <f t="shared" si="0"/>
        <v>58.333333333333336</v>
      </c>
    </row>
    <row r="19" spans="1:6" ht="24.75" customHeight="1" thickBot="1">
      <c r="A19" s="58"/>
      <c r="B19" s="59"/>
      <c r="C19" s="60"/>
      <c r="D19" s="61"/>
      <c r="E19" s="62"/>
      <c r="F19" s="63"/>
    </row>
  </sheetData>
  <mergeCells count="1">
    <mergeCell ref="A2:F2"/>
  </mergeCells>
  <phoneticPr fontId="2" type="noConversion"/>
  <pageMargins left="0.75" right="0.75" top="1" bottom="1" header="0" footer="0"/>
  <pageSetup paperSize="9" scale="67" orientation="portrait" horizontalDpi="4294967292" verticalDpi="4294967292"/>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48156-D175-4C4A-B4A1-199D5D2DB082}">
  <dimension ref="A1:H13"/>
  <sheetViews>
    <sheetView zoomScale="110" zoomScaleNormal="110" workbookViewId="0">
      <selection activeCell="G7" sqref="G7"/>
    </sheetView>
  </sheetViews>
  <sheetFormatPr baseColWidth="10" defaultColWidth="10.83203125" defaultRowHeight="18"/>
  <cols>
    <col min="1" max="1" width="31.5" style="1" customWidth="1"/>
    <col min="2" max="2" width="15.1640625" style="1" customWidth="1"/>
    <col min="3" max="4" width="13.33203125" style="1" customWidth="1"/>
    <col min="5" max="5" width="18.83203125" style="1" customWidth="1"/>
    <col min="6" max="6" width="8.83203125" style="1" customWidth="1"/>
    <col min="7" max="8" width="13.33203125" style="1" customWidth="1"/>
    <col min="9" max="16384" width="10.83203125" style="1"/>
  </cols>
  <sheetData>
    <row r="1" spans="1:8" ht="31" thickBot="1">
      <c r="A1" s="95" t="s">
        <v>18</v>
      </c>
      <c r="B1" s="96"/>
      <c r="C1" s="96"/>
      <c r="D1" s="96"/>
      <c r="E1" s="96"/>
      <c r="F1" s="96"/>
      <c r="G1" s="96"/>
      <c r="H1" s="97"/>
    </row>
    <row r="2" spans="1:8">
      <c r="A2" s="2"/>
      <c r="H2" s="3"/>
    </row>
    <row r="3" spans="1:8">
      <c r="A3" s="2"/>
      <c r="H3" s="3"/>
    </row>
    <row r="4" spans="1:8" s="9" customFormat="1" ht="21" customHeight="1">
      <c r="A4" s="98" t="s">
        <v>22</v>
      </c>
      <c r="B4" s="64"/>
      <c r="C4" s="64" t="s">
        <v>19</v>
      </c>
      <c r="D4" s="64" t="s">
        <v>19</v>
      </c>
      <c r="E4" s="64" t="s">
        <v>20</v>
      </c>
      <c r="F4" s="29"/>
      <c r="G4" s="64" t="s">
        <v>21</v>
      </c>
      <c r="H4" s="65" t="s">
        <v>21</v>
      </c>
    </row>
    <row r="5" spans="1:8" s="9" customFormat="1" ht="21" customHeight="1">
      <c r="A5" s="99"/>
      <c r="B5" s="66" t="s">
        <v>23</v>
      </c>
      <c r="C5" s="66" t="s">
        <v>24</v>
      </c>
      <c r="D5" s="66" t="s">
        <v>25</v>
      </c>
      <c r="E5" s="66" t="s">
        <v>26</v>
      </c>
      <c r="F5" s="29"/>
      <c r="G5" s="66" t="s">
        <v>27</v>
      </c>
      <c r="H5" s="67" t="s">
        <v>26</v>
      </c>
    </row>
    <row r="6" spans="1:8" ht="21" customHeight="1">
      <c r="A6" s="2"/>
      <c r="H6" s="3"/>
    </row>
    <row r="7" spans="1:8" ht="21" customHeight="1">
      <c r="A7" s="37" t="s">
        <v>41</v>
      </c>
      <c r="B7" s="68" t="s">
        <v>36</v>
      </c>
      <c r="C7" s="38">
        <v>2.5</v>
      </c>
      <c r="D7" s="38">
        <v>2.024</v>
      </c>
      <c r="E7" s="69">
        <f>C7-D7</f>
        <v>0.47599999999999998</v>
      </c>
      <c r="F7" s="70"/>
      <c r="G7" s="72">
        <f>D7/C7</f>
        <v>0.80959999999999999</v>
      </c>
      <c r="H7" s="73">
        <f>E7/C7</f>
        <v>0.19039999999999999</v>
      </c>
    </row>
    <row r="8" spans="1:8" ht="21" customHeight="1">
      <c r="A8" s="37" t="s">
        <v>39</v>
      </c>
      <c r="B8" s="68" t="s">
        <v>36</v>
      </c>
      <c r="C8" s="38">
        <v>15.48</v>
      </c>
      <c r="D8" s="38">
        <v>10.734999999999999</v>
      </c>
      <c r="E8" s="69">
        <f t="shared" ref="E8:E12" si="0">C8-D8</f>
        <v>4.745000000000001</v>
      </c>
      <c r="F8" s="70"/>
      <c r="G8" s="72">
        <f t="shared" ref="G8:G12" si="1">D8/C8</f>
        <v>0.6934754521963824</v>
      </c>
      <c r="H8" s="73">
        <f t="shared" ref="H8:H12" si="2">E8/C8</f>
        <v>0.30652454780361765</v>
      </c>
    </row>
    <row r="9" spans="1:8" ht="21" customHeight="1">
      <c r="A9" s="37" t="s">
        <v>45</v>
      </c>
      <c r="B9" s="68" t="s">
        <v>36</v>
      </c>
      <c r="C9" s="38">
        <v>22.393999999999998</v>
      </c>
      <c r="D9" s="38">
        <v>21.85</v>
      </c>
      <c r="E9" s="69">
        <f t="shared" si="0"/>
        <v>0.54399999999999693</v>
      </c>
      <c r="F9" s="70"/>
      <c r="G9" s="72">
        <f t="shared" si="1"/>
        <v>0.97570777886934013</v>
      </c>
      <c r="H9" s="73">
        <f t="shared" si="2"/>
        <v>2.4292221130659864E-2</v>
      </c>
    </row>
    <row r="10" spans="1:8" ht="21" customHeight="1">
      <c r="A10" s="37" t="s">
        <v>46</v>
      </c>
      <c r="B10" s="68" t="s">
        <v>36</v>
      </c>
      <c r="C10" s="38">
        <v>10</v>
      </c>
      <c r="D10" s="38">
        <v>9.15</v>
      </c>
      <c r="E10" s="69">
        <f t="shared" si="0"/>
        <v>0.84999999999999964</v>
      </c>
      <c r="F10" s="70"/>
      <c r="G10" s="72">
        <f t="shared" si="1"/>
        <v>0.91500000000000004</v>
      </c>
      <c r="H10" s="73">
        <f t="shared" si="2"/>
        <v>8.4999999999999964E-2</v>
      </c>
    </row>
    <row r="11" spans="1:8" ht="21" customHeight="1">
      <c r="A11" s="37" t="s">
        <v>47</v>
      </c>
      <c r="B11" s="68" t="s">
        <v>36</v>
      </c>
      <c r="C11" s="38">
        <v>17.68</v>
      </c>
      <c r="D11" s="38">
        <v>15.975</v>
      </c>
      <c r="E11" s="69">
        <f t="shared" si="0"/>
        <v>1.7050000000000001</v>
      </c>
      <c r="F11" s="70"/>
      <c r="G11" s="72">
        <f t="shared" si="1"/>
        <v>0.9035633484162896</v>
      </c>
      <c r="H11" s="73">
        <f t="shared" si="2"/>
        <v>9.6436651583710412E-2</v>
      </c>
    </row>
    <row r="12" spans="1:8" ht="21" customHeight="1">
      <c r="A12" s="37" t="s">
        <v>50</v>
      </c>
      <c r="B12" s="68" t="s">
        <v>36</v>
      </c>
      <c r="C12" s="38">
        <v>3.5310000000000001</v>
      </c>
      <c r="D12" s="38">
        <v>1.389</v>
      </c>
      <c r="E12" s="69">
        <f t="shared" si="0"/>
        <v>2.1420000000000003</v>
      </c>
      <c r="F12" s="70"/>
      <c r="G12" s="72">
        <f t="shared" si="1"/>
        <v>0.39337298215802885</v>
      </c>
      <c r="H12" s="73">
        <f t="shared" si="2"/>
        <v>0.60662701784197115</v>
      </c>
    </row>
    <row r="13" spans="1:8" ht="21" customHeight="1" thickBot="1">
      <c r="A13" s="58"/>
      <c r="B13" s="59"/>
      <c r="C13" s="59"/>
      <c r="D13" s="59"/>
      <c r="E13" s="59"/>
      <c r="F13" s="16"/>
      <c r="G13" s="59"/>
      <c r="H13" s="71"/>
    </row>
  </sheetData>
  <mergeCells count="2">
    <mergeCell ref="A1:H1"/>
    <mergeCell ref="A4:A5"/>
  </mergeCells>
  <phoneticPr fontId="0" type="noConversion"/>
  <pageMargins left="0.75" right="0.75" top="1" bottom="1" header="0" footer="0"/>
  <pageSetup scale="63"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D9DCB94E6496542A1C7F2A18342BBED" ma:contentTypeVersion="3" ma:contentTypeDescription="Crear nuevo documento." ma:contentTypeScope="" ma:versionID="047ae5e83ef8c62b0812b33a2b3deaf0">
  <xsd:schema xmlns:xsd="http://www.w3.org/2001/XMLSchema" xmlns:xs="http://www.w3.org/2001/XMLSchema" xmlns:p="http://schemas.microsoft.com/office/2006/metadata/properties" xmlns:ns2="b2aac682-1362-47b8-a547-8e81845dfd9b" targetNamespace="http://schemas.microsoft.com/office/2006/metadata/properties" ma:root="true" ma:fieldsID="3b2b0da5275a99bb9d81e232906faa51" ns2:_="">
    <xsd:import namespace="b2aac682-1362-47b8-a547-8e81845dfd9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aac682-1362-47b8-a547-8e81845dfd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61BEB-765A-4892-A7F7-B90FC4E16F69}">
  <ds:schemaRefs>
    <ds:schemaRef ds:uri="http://purl.org/dc/terms/"/>
    <ds:schemaRef ds:uri="http://purl.org/dc/dcmitype/"/>
    <ds:schemaRef ds:uri="http://purl.org/dc/elements/1.1/"/>
    <ds:schemaRef ds:uri="http://schemas.microsoft.com/office/2006/documentManagement/types"/>
    <ds:schemaRef ds:uri="http://www.w3.org/XML/1998/namespace"/>
    <ds:schemaRef ds:uri="b2aac682-1362-47b8-a547-8e81845dfd9b"/>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B5307F3-B979-498C-980D-11D8DA57C55F}">
  <ds:schemaRefs>
    <ds:schemaRef ds:uri="http://schemas.microsoft.com/sharepoint/v3/contenttype/forms"/>
  </ds:schemaRefs>
</ds:datastoreItem>
</file>

<file path=customXml/itemProps3.xml><?xml version="1.0" encoding="utf-8"?>
<ds:datastoreItem xmlns:ds="http://schemas.openxmlformats.org/officeDocument/2006/customXml" ds:itemID="{5E45324F-871B-4814-8A69-183BC93A5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aac682-1362-47b8-a547-8e81845df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Receta</vt:lpstr>
      <vt:lpstr>Costo unitario</vt:lpstr>
      <vt:lpstr>Rendimiento</vt:lpstr>
    </vt:vector>
  </TitlesOfParts>
  <Company>CESSA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sala1</dc:creator>
  <cp:lastModifiedBy>Mateo Ramos Velasco</cp:lastModifiedBy>
  <cp:lastPrinted>2009-11-18T19:36:56Z</cp:lastPrinted>
  <dcterms:created xsi:type="dcterms:W3CDTF">2005-07-28T16:41:46Z</dcterms:created>
  <dcterms:modified xsi:type="dcterms:W3CDTF">2026-01-29T15:02:17Z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0x010100BD9DCB94E6496542A1C7F2A18342BBED</vt:lpwstr>
  </property>
</Properties>
</file>